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<sst xmlns="http://schemas.openxmlformats.org/spreadsheetml/2006/main" count="695" uniqueCount="367">
  <si>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</si>
  <si>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</si>
  <si>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</si>
  <si>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</si>
  <si>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</si>
  <si>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</si>
  <si>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</si>
  <si>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</si>
  <si>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</si>
  <si>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</si>
  <si>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</si>
  <si>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</si>
  <si>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</si>
  <si>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</si>
  <si>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</si>
  <si>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</si>
  <si>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</si>
  <si>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</si>
  <si>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</si>
  <si>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</si>
  <si>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</si>
  <si>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</si>
  <si>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</si>
  <si>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</si>
  <si>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</si>
  <si>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</si>
  <si>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</si>
  <si>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</si>
  <si>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</si>
  <si>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</si>
  <si>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</si>
  <si>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</si>
  <si>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</si>
  <si>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</si>
  <si>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</si>
  <si>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</si>
  <si>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</si>
  <si>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</si>
  <si>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</si>
  <si>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</si>
  <si>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</si>
  <si>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</si>
  <si>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</si>
  <si>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</si>
  <si>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</si>
  <si>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</si>
  <si>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</si>
  <si>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</si>
  <si>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</si>
  <si>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</si>
  <si>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</si>
  <si>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</si>
  <si>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</si>
  <si>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</si>
  <si>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</si>
  <si>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</si>
  <si>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</si>
  <si>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</si>
  <si>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</si>
  <si>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</si>
  <si>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</si>
  <si>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</si>
  <si>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</si>
  <si>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</si>
  <si>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</si>
  <si>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</si>
  <si>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</si>
  <si>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</si>
  <si>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</si>
  <si>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</si>
  <si>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</si>
  <si>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</si>
  <si>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</si>
  <si>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</si>
  <si>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</si>
  <si>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</si>
  <si>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</si>
  <si>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</si>
  <si>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</si>
  <si>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</si>
  <si>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</si>
  <si>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</si>
  <si>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</si>
  <si>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</si>
  <si>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</si>
  <si>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</si>
  <si>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</si>
  <si>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</si>
  <si>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</si>
  <si>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</si>
  <si>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</si>
  <si>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</si>
  <si>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</si>
  <si>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</si>
  <si>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</si>
  <si>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</si>
  <si>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</si>
  <si>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</si>
  <si>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</si>
  <si>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</si>
  <si>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</si>
  <si>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</si>
  <si>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</si>
  <si>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</si>
  <si>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</si>
  <si>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</si>
  <si>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</si>
  <si>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</si>
  <si>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</si>
  <si>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</si>
  <si>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</si>
  <si>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</si>
  <si>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</si>
  <si>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</si>
  <si>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</si>
  <si>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</si>
  <si>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</si>
  <si>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</si>
  <si>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</si>
  <si>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</si>
  <si>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</si>
  <si>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</si>
  <si>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</si>
  <si>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</si>
  <si>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</si>
  <si>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</si>
  <si>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</si>
  <si>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</si>
  <si>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</si>
  <si>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</si>
  <si>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</si>
  <si>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</si>
  <si>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</si>
  <si>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</si>
  <si>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</si>
  <si>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</si>
  <si>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</si>
  <si>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</si>
  <si>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</si>
  <si>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</si>
  <si>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</si>
  <si>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</si>
  <si>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</si>
  <si>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</si>
  <si>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</si>
  <si>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</si>
  <si>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</si>
  <si>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</si>
  <si>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</si>
  <si>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</si>
  <si>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</si>
  <si>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</si>
  <si>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</si>
  <si>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</si>
  <si>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</si>
  <si>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</si>
  <si>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</si>
  <si>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</si>
  <si>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</si>
  <si>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</si>
  <si>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</si>
  <si>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</si>
  <si>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</si>
  <si>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</si>
  <si>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</si>
  <si>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</si>
  <si>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</si>
  <si>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</si>
  <si>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</si>
  <si>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</si>
  <si>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</si>
  <si>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</si>
  <si>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</si>
  <si>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</si>
  <si>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</si>
  <si>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</si>
  <si>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</si>
  <si>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</si>
  <si>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</si>
  <si>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</si>
  <si>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</si>
  <si>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</si>
  <si>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</si>
  <si>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</si>
  <si>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</si>
  <si>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</si>
  <si>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</si>
  <si>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</si>
  <si>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</si>
  <si>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</si>
  <si>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</si>
  <si>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</si>
  <si>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</si>
  <si>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</si>
  <si>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</si>
  <si>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</si>
  <si>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</si>
  <si>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</si>
  <si>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</si>
  <si>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</si>
  <si>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</si>
  <si>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</si>
  <si>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</si>
  <si>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</si>
  <si>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</si>
  <si>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</si>
  <si>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</si>
  <si>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</si>
  <si>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</si>
  <si>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</si>
  <si>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</si>
  <si>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</si>
  <si>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</si>
  <si>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</si>
  <si>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</si>
  <si>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</si>
  <si>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</si>
  <si>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</si>
  <si>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</si>
  <si>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</si>
  <si>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</si>
  <si>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</si>
  <si>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</si>
  <si>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</si>
  <si>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</si>
  <si>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</si>
  <si>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</si>
  <si>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</si>
  <si>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</si>
  <si>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</si>
  <si>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</si>
  <si>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</si>
  <si>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</si>
  <si>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</si>
  <si>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</si>
  <si>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</si>
  <si>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</si>
  <si>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</si>
  <si>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</si>
  <si>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</si>
  <si>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</si>
  <si>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</si>
  <si>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</si>
  <si>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</si>
  <si>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</si>
  <si>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</si>
  <si>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</si>
  <si>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</si>
  <si>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</si>
  <si>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</si>
  <si>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</si>
  <si>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</si>
  <si>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</si>
  <si>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</si>
  <si>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</si>
  <si>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</si>
  <si>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</si>
  <si>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</si>
  <si>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</si>
  <si>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</si>
  <si>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</si>
  <si>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</si>
  <si>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</si>
  <si>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</si>
  <si>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</si>
  <si>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</si>
  <si>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</si>
  <si>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</si>
  <si>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</si>
  <si>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</si>
  <si>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</si>
  <si>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</si>
  <si>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</si>
  <si>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</si>
  <si>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</si>
  <si>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</si>
  <si>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</si>
  <si>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</si>
  <si>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</si>
  <si>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</si>
  <si>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</si>
  <si>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</si>
  <si>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</si>
  <si>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</si>
  <si>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</si>
  <si>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</si>
  <si>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</si>
  <si>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</si>
  <si>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</si>
  <si>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</si>
  <si>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</si>
  <si>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</si>
  <si>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</si>
  <si>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</si>
  <si>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</si>
  <si>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</si>
  <si>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</si>
  <si>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</si>
  <si>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</si>
  <si>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</si>
  <si>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</si>
  <si>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</si>
  <si>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</si>
  <si>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</si>
  <si>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</si>
  <si>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</si>
  <si>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</si>
  <si>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</si>
  <si>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</si>
  <si>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</si>
  <si>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</si>
  <si>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</si>
  <si>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</si>
  <si>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</si>
  <si>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</si>
  <si>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</si>
  <si>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</si>
  <si>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</si>
  <si>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</si>
  <si>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</si>
  <si>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</si>
  <si>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</si>
  <si>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</si>
  <si>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</si>
  <si>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</si>
  <si>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</si>
  <si>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</si>
  <si>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</si>
  <si>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</si>
  <si>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</si>
  <si>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</si>
  <si>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</si>
  <si>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</si>
  <si>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</si>
  <si>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</si>
  <si>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</si>
  <si>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</si>
  <si>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</si>
  <si>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</si>
  <si>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</si>
  <si>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</si>
  <si>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</si>
  <si>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</si>
  <si>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</si>
  <si>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</si>
  <si>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</si>
  <si>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</si>
  <si>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</si>
  <si>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</si>
  <si>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</si>
  <si>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</si>
  <si>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</si>
  <si>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</si>
  <si>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</si>
  <si>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</si>
  <si>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</si>
  <si>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</si>
  <si>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</si>
  <si>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</si>
  <si>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</si>
  <si>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</si>
  <si>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</si>
  <si>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</si>
  <si>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</si>
  <si>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"28"  травня  2021 р.</t>
  </si>
  <si>
    <r>
      <t>"</t>
    </r>
    <r>
      <rPr>
        <u val="single"/>
        <sz val="20"/>
        <rFont val="Arial Cyr"/>
        <family val="0"/>
      </rPr>
      <t xml:space="preserve">    27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</si>
  <si>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каша рідка молочна з кукурудзяної крупи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</si>
</sst>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2.emf" /><Relationship Id="rId3" Type="http://schemas.openxmlformats.org/officeDocument/2006/relationships/image" Target="../media/image20.emf" /><Relationship Id="rId4" Type="http://schemas.openxmlformats.org/officeDocument/2006/relationships/image" Target="../media/image17.emf" /><Relationship Id="rId5" Type="http://schemas.openxmlformats.org/officeDocument/2006/relationships/image" Target="../media/image1.emf" /><Relationship Id="rId6" Type="http://schemas.openxmlformats.org/officeDocument/2006/relationships/image" Target="../media/image21.emf" /><Relationship Id="rId7" Type="http://schemas.openxmlformats.org/officeDocument/2006/relationships/image" Target="../media/image23.emf" /><Relationship Id="rId8" Type="http://schemas.openxmlformats.org/officeDocument/2006/relationships/image" Target="../media/image25.emf" /><Relationship Id="rId9" Type="http://schemas.openxmlformats.org/officeDocument/2006/relationships/image" Target="../media/image27.emf" /><Relationship Id="rId10" Type="http://schemas.openxmlformats.org/officeDocument/2006/relationships/image" Target="../media/image29.emf" /><Relationship Id="rId11" Type="http://schemas.openxmlformats.org/officeDocument/2006/relationships/image" Target="../media/image19.emf" /><Relationship Id="rId12" Type="http://schemas.openxmlformats.org/officeDocument/2006/relationships/image" Target="../media/image26.emf" /><Relationship Id="rId13" Type="http://schemas.openxmlformats.org/officeDocument/2006/relationships/image" Target="../media/image28.emf" /><Relationship Id="rId14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v>22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51.93626272727273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366</v>
      </c>
      <c r="H21" s="110" t="s">
        <v>8</v>
      </c>
      <c r="I21" s="110" t="s">
        <v>164</v>
      </c>
      <c r="J21" s="111" t="s">
        <v>99</v>
      </c>
      <c r="K21" s="67" t="s">
        <v>11</v>
      </c>
      <c r="L21" s="67" t="s">
        <v>106</v>
      </c>
      <c r="M21" s="67" t="s">
        <v>165</v>
      </c>
      <c r="N21" s="76"/>
      <c r="O21" s="68" t="s">
        <v>361</v>
      </c>
      <c r="P21" s="67" t="s">
        <v>161</v>
      </c>
      <c r="Q21" s="68" t="s">
        <v>166</v>
      </c>
      <c r="R21" s="67" t="s">
        <v>286</v>
      </c>
      <c r="S21" s="67" t="s">
        <v>11</v>
      </c>
      <c r="T21" s="67"/>
      <c r="U21" s="67"/>
      <c r="V21" s="67"/>
      <c r="W21" s="67"/>
      <c r="X21" s="67"/>
      <c r="Y21" s="76"/>
      <c r="Z21" s="68"/>
      <c r="AA21" s="67"/>
      <c r="AB21" s="67"/>
      <c r="AC21" s="67"/>
      <c r="AD21" s="67"/>
      <c r="AE21" s="67"/>
      <c r="AF21" s="67"/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34</v>
      </c>
      <c r="H23" s="20">
        <f>G23</f>
        <v>34</v>
      </c>
      <c r="I23" s="20">
        <f>G23</f>
        <v>34</v>
      </c>
      <c r="J23" s="20">
        <f>G23</f>
        <v>34</v>
      </c>
      <c r="K23" s="20">
        <f>G23</f>
        <v>34</v>
      </c>
      <c r="L23" s="20">
        <f>G23</f>
        <v>34</v>
      </c>
      <c r="M23" s="20">
        <f>G23</f>
        <v>34</v>
      </c>
      <c r="N23" s="70">
        <f>G23</f>
        <v>34</v>
      </c>
      <c r="O23" s="21">
        <v>10</v>
      </c>
      <c r="P23" s="20">
        <f aca="true" t="shared" si="0" ref="P23:V23">O23</f>
        <v>10</v>
      </c>
      <c r="Q23" s="21">
        <f t="shared" si="0"/>
        <v>10</v>
      </c>
      <c r="R23" s="20">
        <f t="shared" si="0"/>
        <v>10</v>
      </c>
      <c r="S23" s="20">
        <f t="shared" si="0"/>
        <v>10</v>
      </c>
      <c r="T23" s="20">
        <f t="shared" si="0"/>
        <v>10</v>
      </c>
      <c r="U23" s="20">
        <f t="shared" si="0"/>
        <v>10</v>
      </c>
      <c r="V23" s="20">
        <f t="shared" si="0"/>
        <v>10</v>
      </c>
      <c r="W23" s="20">
        <v>1</v>
      </c>
      <c r="X23" s="20">
        <f>W23</f>
        <v>1</v>
      </c>
      <c r="Y23" s="70">
        <f>X23</f>
        <v>1</v>
      </c>
      <c r="Z23" s="21">
        <v>1</v>
      </c>
      <c r="AA23" s="20">
        <f>Z23</f>
        <v>1</v>
      </c>
      <c r="AB23" s="20">
        <f aca="true" t="shared" si="1" ref="AB23:AG23">AA23</f>
        <v>1</v>
      </c>
      <c r="AC23" s="20">
        <f t="shared" si="1"/>
        <v>1</v>
      </c>
      <c r="AD23" s="20">
        <f t="shared" si="1"/>
        <v>1</v>
      </c>
      <c r="AE23" s="20">
        <f t="shared" si="1"/>
        <v>1</v>
      </c>
      <c r="AF23" s="20">
        <f t="shared" si="1"/>
        <v>1</v>
      </c>
      <c r="AG23" s="70">
        <f t="shared" si="1"/>
        <v>1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v>300</v>
      </c>
      <c r="H24" s="41">
        <v>33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200</v>
      </c>
      <c r="K24" s="41">
        <v>100</v>
      </c>
      <c r="L24" s="41">
        <v>240</v>
      </c>
      <c r="M24" s="41">
        <v>15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v>184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0</v>
      </c>
      <c r="X24" s="40">
        <f>VLOOKUP(полдник2,таб,67,FALSE)</f>
        <v>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0</v>
      </c>
      <c r="AA24" s="40">
        <f>IF(ужин2="хліб житній",DW2,(IF(ужин2="хліб пшеничний",DV2,(VLOOKUP(ужин2,таб,67,FALSE)))))</f>
        <v>0</v>
      </c>
      <c r="AB24" s="40">
        <f>IF(ужин3="хліб житній",DW2,(IF(ужин3="хліб пшеничний",DV2,(VLOOKUP(ужин3,таб,67,FALSE)))))</f>
        <v>0</v>
      </c>
      <c r="AC24" s="40">
        <f>IF(ужин4="хліб житній",DW2,(IF(ужин4="хліб пшеничний",DV2,(VLOOKUP(ужин4,таб,67,FALSE)))))</f>
        <v>0</v>
      </c>
      <c r="AD24" s="40"/>
      <c r="AE24" s="40">
        <f>IF(ужин6="хліб житній",DW2,(IF(ужин6="хліб пшеничний",DV2,(VLOOKUP(ужин6,таб,67,FALSE)))))</f>
        <v>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/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/>
      <c r="H26" s="59">
        <f aca="true" t="shared" si="2" ref="H26:N26">IF(H25=0,"",завтракл*H25/1000)</f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/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v>141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0.06409090909090909</v>
      </c>
      <c r="AJ27" s="173"/>
      <c r="AK27" s="160">
        <f>SUM(G28:AG28)</f>
        <v>1.41</v>
      </c>
      <c r="AL27" s="161"/>
      <c r="AM27" s="317">
        <f>IF(AK27=0,0,AS117)</f>
        <v>117.5</v>
      </c>
      <c r="AN27" s="315">
        <f>AK27*AM27</f>
        <v>165.67499999999998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/>
      <c r="H28" s="47">
        <f aca="true" t="shared" si="5" ref="H28:N28">IF(H27=0,"",завтракл*H27/1000)</f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  <v>1.41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/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/>
      <c r="H30" s="47">
        <f aca="true" t="shared" si="8" ref="H30:N30">IF(H29=0,"",завтракл*H29/1000)</f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/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/>
      <c r="H32" s="47">
        <f aca="true" t="shared" si="11" ref="H32:N32">IF(H31=0,"",завтракл*H31/1000)</f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/>
      <c r="H33" s="29">
        <v>33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0.051000000000000004</v>
      </c>
      <c r="AJ33" s="173"/>
      <c r="AK33" s="160">
        <f>SUM(G34:AG34)</f>
        <v>1.122</v>
      </c>
      <c r="AL33" s="161"/>
      <c r="AM33" s="317">
        <f>IF(AK33=0,0,AV117)</f>
        <v>98.2</v>
      </c>
      <c r="AN33" s="315">
        <f>AK33*AM33</f>
        <v>110.18040000000002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/>
      <c r="H34" s="47">
        <f aca="true" t="shared" si="14" ref="H34:N34">IF(H33=0,"",завтракл*H33/1000)</f>
        <v>1.122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/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/>
      <c r="H36" s="47">
        <f aca="true" t="shared" si="17" ref="H36:N36">IF(H35=0,"",завтракл*H35/1000)</f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/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</v>
      </c>
      <c r="AJ37" s="173"/>
      <c r="AK37" s="160">
        <f>SUM(G38:AG38)</f>
        <v>0</v>
      </c>
      <c r="AL37" s="161"/>
      <c r="AM37" s="317">
        <f>IF(AK37=0,0,AX117)</f>
        <v>0</v>
      </c>
      <c r="AN37" s="315">
        <f>AK37*AM37</f>
        <v>0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/>
      <c r="H38" s="47">
        <f aca="true" t="shared" si="20" ref="H38:N38">IF(H37=0,"",завтракл*H37/1000)</f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/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/>
      <c r="H40" s="47">
        <f aca="true" t="shared" si="23" ref="H40:N40">IF(H39=0,"",завтракл*H39/1000)</f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4</v>
      </c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0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0.04354545454545455</v>
      </c>
      <c r="AJ41" s="173"/>
      <c r="AK41" s="160">
        <f>SUM(G42:AG42)</f>
        <v>0.9580000000000001</v>
      </c>
      <c r="AL41" s="161"/>
      <c r="AM41" s="317">
        <f>IF(AK41=0,0,AZ117)</f>
        <v>181.81</v>
      </c>
      <c r="AN41" s="315">
        <f>AK41*AM41</f>
        <v>174.17398000000003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0.238</v>
      </c>
      <c r="H42" s="47">
        <f t="shared" si="26"/>
      </c>
      <c r="I42" s="46">
        <f t="shared" si="26"/>
        <v>0.68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0.04</v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/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/>
      <c r="H44" s="47">
        <f aca="true" t="shared" si="29" ref="H44:N44">IF(H43=0,"",завтракл*H43/1000)</f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/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/>
      <c r="H46" s="49">
        <f aca="true" t="shared" si="32" ref="H46:N46">IF(H45=0,"",завтракл*H45/1000)</f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/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4</v>
      </c>
      <c r="P47" s="28">
        <f>VLOOKUP(обед2,таб,13,FALSE)</f>
        <v>8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0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0.005454545454545454</v>
      </c>
      <c r="AJ47" s="173"/>
      <c r="AK47" s="160">
        <f>SUM(G48:AG48)</f>
        <v>0.12</v>
      </c>
      <c r="AL47" s="161"/>
      <c r="AM47" s="317">
        <f>IF(AK47=0,0,BC117)</f>
        <v>44</v>
      </c>
      <c r="AN47" s="315">
        <f>AK47*AM47</f>
        <v>5.279999999999999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/>
      <c r="H48" s="47">
        <f aca="true" t="shared" si="35" ref="H48:N48">IF(H47=0,"",завтракл*H47/1000)</f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0.04</v>
      </c>
      <c r="P48" s="46">
        <f t="shared" si="36"/>
        <v>0.08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v>293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0.4528181818181818</v>
      </c>
      <c r="AJ49" s="173"/>
      <c r="AK49" s="160">
        <f>SUM(G50:AG50)</f>
        <v>9.962</v>
      </c>
      <c r="AL49" s="161"/>
      <c r="AM49" s="317">
        <f>IF(AK49=0,0,BD117)</f>
        <v>18.8</v>
      </c>
      <c r="AN49" s="315">
        <f>AK49*AM49</f>
        <v>187.2856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9.962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/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/>
      <c r="H52" s="47">
        <f aca="true" t="shared" si="41" ref="H52:N52">IF(H51=0,"",завтракл*H51/1000)</f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/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</v>
      </c>
      <c r="AJ53" s="173"/>
      <c r="AK53" s="160">
        <f>SUM(G54:AG54)</f>
        <v>0</v>
      </c>
      <c r="AL53" s="161"/>
      <c r="AM53" s="317">
        <f>IF(AK53=0,0,BF117)</f>
        <v>0</v>
      </c>
      <c r="AN53" s="31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/>
      <c r="H54" s="49">
        <f aca="true" t="shared" si="44" ref="H54:N54">IF(H53=0,"",завтракл*H53/1000)</f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/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</v>
      </c>
      <c r="AJ55" s="173"/>
      <c r="AK55" s="160">
        <f>SUM(G56:AG56)</f>
        <v>0</v>
      </c>
      <c r="AL55" s="161"/>
      <c r="AM55" s="317">
        <f>IF(AK55=0,0,BG117)</f>
        <v>0</v>
      </c>
      <c r="AN55" s="315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/>
      <c r="H56" s="47">
        <f aca="true" t="shared" si="47" ref="H56:N56">IF(H55=0,"",завтракл*H55/1000)</f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/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/>
      <c r="H58" s="49">
        <f aca="true" t="shared" si="50" ref="H58:N58">IF(H57=0,"",завтракл*H57/1000)</f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/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v>15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0.023181818181818182</v>
      </c>
      <c r="AJ59" s="173"/>
      <c r="AK59" s="160">
        <f>SUM(G60:AG60)</f>
        <v>0.51</v>
      </c>
      <c r="AL59" s="161"/>
      <c r="AM59" s="317">
        <f>IF(AK59=0,0,BI117)</f>
        <v>140.8</v>
      </c>
      <c r="AN59" s="315">
        <f>AK59*AM59</f>
        <v>71.808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/>
      <c r="H60" s="47">
        <f aca="true" t="shared" si="53" ref="H60:N60">IF(H59=0,"",завтракл*H59/1000)</f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  <v>0.51</v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/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0</v>
      </c>
      <c r="AJ61" s="173"/>
      <c r="AK61" s="234">
        <f>SUM(G62:AG62)</f>
        <v>0</v>
      </c>
      <c r="AL61" s="235"/>
      <c r="AM61" s="317">
        <f>IF(AK61=0,0,BJ117)</f>
        <v>0</v>
      </c>
      <c r="AN61" s="315">
        <f>AK61*AM61</f>
        <v>0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/>
      <c r="H62" s="25">
        <f aca="true" t="shared" si="56" ref="H62:N62">IF(H61=0,"",завтракл*H61)</f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 t="shared" si="56"/>
      </c>
      <c r="N62" s="74">
        <f t="shared" si="56"/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/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/>
      <c r="H64" s="49">
        <f aca="true" t="shared" si="59" ref="H64:N64">IF(H63=0,"",завтракл*H63/1000)</f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/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</v>
      </c>
      <c r="AJ65" s="173"/>
      <c r="AK65" s="160">
        <f>SUM(G66:AG66)</f>
        <v>0</v>
      </c>
      <c r="AL65" s="161"/>
      <c r="AM65" s="317">
        <f>IF(AK65=0,0,BL117)</f>
        <v>0</v>
      </c>
      <c r="AN65" s="315">
        <f>AK65*AM65</f>
        <v>0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/>
      <c r="H66" s="47">
        <f aca="true" t="shared" si="62" ref="H66:N66">IF(H65=0,"",завтракл*H65/1000)</f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/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/>
      <c r="H68" s="49">
        <f aca="true" t="shared" si="65" ref="H68:N68">IF(H67=0,"",завтракл*H67/1000)</f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/>
      <c r="H70" s="47">
        <f aca="true" t="shared" si="68" ref="H70:N70">IF(H69=0,"",завтракл*H69/1000)</f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/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/>
      <c r="H72" s="49">
        <f aca="true" t="shared" si="71" ref="H72:N72">IF(H71=0,"",завтракл*H71/1000)</f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/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/>
      <c r="H74" s="47">
        <f aca="true" t="shared" si="74" ref="H74:N74">IF(H73=0,"",завтракл*H73/1000)</f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/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/>
      <c r="H76" s="47">
        <f aca="true" t="shared" si="77" ref="H76:N76">IF(H75=0,"",завтракл*H75/1000)</f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/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/>
      <c r="H78" s="49">
        <f aca="true" t="shared" si="80" ref="H78:N78">IF(H77=0,"",завтракл*H77/1000)</f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/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/>
      <c r="H80" s="47">
        <f aca="true" t="shared" si="83" ref="H80:N80">IF(H79=0,"",завтракл*H79/1000)</f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/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/>
      <c r="H82" s="49">
        <f aca="true" t="shared" si="86" ref="H82:N82">IF(H81=0,"",завтракл*H81/1000)</f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/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/>
      <c r="H84" s="47">
        <f aca="true" t="shared" si="89" ref="H84:N84">IF(H83=0,"",завтракл*H83/1000)</f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/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v>13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0.005909090909090909</v>
      </c>
      <c r="AJ85" s="173"/>
      <c r="AK85" s="160">
        <f>SUM(G86:AG86)</f>
        <v>0.13</v>
      </c>
      <c r="AL85" s="161"/>
      <c r="AM85" s="317">
        <f>IF(AK85=0,0,BS117)</f>
        <v>17</v>
      </c>
      <c r="AN85" s="315">
        <f>AK85*AM85</f>
        <v>2.21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/>
      <c r="H86" s="49">
        <f aca="true" t="shared" si="92" ref="H86:N86">IF(H85=0,"",завтракл*H85/1000)</f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  <v>0.13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v>42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0.0649090909090909</v>
      </c>
      <c r="AJ87" s="173"/>
      <c r="AK87" s="160">
        <f>SUM(G88:AG88)</f>
        <v>1.428</v>
      </c>
      <c r="AL87" s="161"/>
      <c r="AM87" s="317">
        <f>IF(AK87=0,0,BT117)</f>
        <v>15</v>
      </c>
      <c r="AN87" s="315">
        <f>AK87*AM87</f>
        <v>21.419999999999998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  <v>1.428</v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/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/>
      <c r="H92" s="49">
        <f aca="true" t="shared" si="98" ref="H92:N92">IF(H91=0,"",завтракл*H91/1000)</f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/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/>
      <c r="H94" s="47">
        <f aca="true" t="shared" si="101" ref="H94:N94">IF(H93=0,"",завтракл*H93/1000)</f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/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/>
      <c r="H96" s="49">
        <f aca="true" t="shared" si="104" ref="H96:N96">IF(H95=0,"",завтракл*H95/1000)</f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15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0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0.03863636363636364</v>
      </c>
      <c r="AJ97" s="173"/>
      <c r="AK97" s="160">
        <f>SUM(G98:AG98)</f>
        <v>0.8500000000000001</v>
      </c>
      <c r="AL97" s="161"/>
      <c r="AM97" s="317">
        <f>IF(AK97=0,0,BW117)</f>
        <v>21</v>
      </c>
      <c r="AN97" s="315">
        <f>AK97*AM97</f>
        <v>17.85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0.34</v>
      </c>
      <c r="H98" s="47">
        <f t="shared" si="107"/>
      </c>
      <c r="I98" s="46">
        <f t="shared" si="107"/>
      </c>
      <c r="J98" s="47">
        <f t="shared" si="107"/>
        <v>0.51</v>
      </c>
      <c r="K98" s="46">
        <f t="shared" si="107"/>
      </c>
      <c r="L98" s="46">
        <f t="shared" si="107"/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/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/>
      <c r="H100" s="49">
        <f aca="true" t="shared" si="110" ref="H100:N100">IF(H99=0,"",завтракл*H99/1000)</f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/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/>
      <c r="H102" s="47">
        <f aca="true" t="shared" si="113" ref="H102:N102">IF(H101=0,"",завтракл*H101/1000)</f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/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/>
      <c r="H104" s="49">
        <f aca="true" t="shared" si="116" ref="H104:N104">IF(H103=0,"",завтракл*H103/1000)</f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/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/>
      <c r="H106" s="47">
        <f aca="true" t="shared" si="119" ref="H106:N106">IF(H105=0,"",завтракл*H105/1000)</f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/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</v>
      </c>
      <c r="AJ107" s="173"/>
      <c r="AK107" s="160">
        <f>SUM(G108:AG108)</f>
        <v>0</v>
      </c>
      <c r="AL107" s="161"/>
      <c r="AM107" s="317">
        <f>IF(AK107=0,0,CB117)</f>
        <v>0</v>
      </c>
      <c r="AN107" s="315">
        <f>AK107*AM107</f>
        <v>0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/>
      <c r="H108" s="47">
        <f aca="true" t="shared" si="122" ref="H108:N108">IF(H107=0,"",завтракл*H107/1000)</f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/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/>
      <c r="H110" s="49">
        <f aca="true" t="shared" si="125" ref="H110:N110">IF(H109=0,"",завтракл*H109/1000)</f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/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v>184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0.08363636363636363</v>
      </c>
      <c r="AJ111" s="173"/>
      <c r="AK111" s="160">
        <f>SUM(G112:AG112)</f>
        <v>1.84</v>
      </c>
      <c r="AL111" s="161"/>
      <c r="AM111" s="317">
        <f>IF(AK111=0,0,CD117)</f>
        <v>21.7</v>
      </c>
      <c r="AN111" s="315">
        <f>AK111*AM111</f>
        <v>39.928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/>
      <c r="H112" s="47">
        <f aca="true" t="shared" si="128" ref="H112:N112">IF(H111=0,"",завтракл*H111/1000)</f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1.84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/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/>
      <c r="H114" s="49">
        <f aca="true" t="shared" si="131" ref="H114:N114">IF(H113=0,"",завтракл*H113/1000)</f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/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v>240</v>
      </c>
      <c r="M115" s="28">
        <f>VLOOKUP(завтрак7,таб,42,FALSE)</f>
        <v>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0.3709090909090909</v>
      </c>
      <c r="AJ115" s="173"/>
      <c r="AK115" s="160">
        <f>SUM(G116:AG116)</f>
        <v>8.16</v>
      </c>
      <c r="AL115" s="161"/>
      <c r="AM115" s="317">
        <f>IF(AK115=0,0,CF117)</f>
        <v>16.8</v>
      </c>
      <c r="AN115" s="315">
        <f>AK115*AM115</f>
        <v>137.08800000000002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/>
      <c r="H116" s="47">
        <f aca="true" t="shared" si="134" ref="H116:N116">IF(H115=0,"",завтракл*H115/1000)</f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8.16</v>
      </c>
      <c r="M116" s="46">
        <f t="shared" si="134"/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/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/>
      <c r="H118" s="49">
        <f aca="true" t="shared" si="137" ref="H118:N118">IF(H117=0,"",завтракл*H117/1000)</f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/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/>
      <c r="H120" s="47">
        <f aca="true" t="shared" si="140" ref="H120:N120">IF(H119=0,"",завтракл*H119/1000)</f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/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/>
      <c r="H122" s="49">
        <f aca="true" t="shared" si="143" ref="H122:N122">IF(H121=0,"",завтракл*H121/1000)</f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/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/>
      <c r="H124" s="47">
        <f aca="true" t="shared" si="146" ref="H124:N124">IF(H123=0,"",завтракл*H123/1000)</f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/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v>175</v>
      </c>
      <c r="P125" s="38">
        <f>VLOOKUP(обед2,таб,43,FALSE)</f>
        <v>227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0.1827272727272727</v>
      </c>
      <c r="AJ125" s="173"/>
      <c r="AK125" s="160">
        <f>SUM(G126:AG126)</f>
        <v>4.02</v>
      </c>
      <c r="AL125" s="161"/>
      <c r="AM125" s="317">
        <f>IF(AK125=0,0,CG117)</f>
        <v>13.1</v>
      </c>
      <c r="AN125" s="315">
        <f>AK125*AM125</f>
        <v>52.66199999999999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/>
      <c r="H126" s="49">
        <f aca="true" t="shared" si="149" ref="H126:N126">IF(H125=0,"",завтракл*H125/1000)</f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1.75</v>
      </c>
      <c r="P126" s="45">
        <f t="shared" si="150"/>
        <v>2.27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/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</v>
      </c>
      <c r="AJ127" s="173"/>
      <c r="AK127" s="160">
        <f>SUM(G128:AG128)</f>
        <v>0</v>
      </c>
      <c r="AL127" s="161"/>
      <c r="AM127" s="317">
        <f>IF(AK127=0,0,CH117)</f>
        <v>0</v>
      </c>
      <c r="AN127" s="315">
        <f>AK127*AM127</f>
        <v>0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/>
      <c r="H128" s="47">
        <f aca="true" t="shared" si="152" ref="H128:N128">IF(H127=0,"",завтракл*H127/1000)</f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/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v>30</v>
      </c>
      <c r="P129" s="38">
        <v>30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0.02727272727272727</v>
      </c>
      <c r="AJ129" s="173"/>
      <c r="AK129" s="160">
        <f>SUM(G130:AG130)</f>
        <v>0.6</v>
      </c>
      <c r="AL129" s="161"/>
      <c r="AM129" s="317">
        <f>IF(AK129=0,0,CI117)</f>
        <v>5.9</v>
      </c>
      <c r="AN129" s="315">
        <f>AK129*AM129</f>
        <v>3.54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/>
      <c r="H130" s="49">
        <f aca="true" t="shared" si="155" ref="H130:N130">IF(H129=0,"",завтракл*H129/1000)</f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0.3</v>
      </c>
      <c r="P130" s="45">
        <f t="shared" si="156"/>
        <v>0.3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/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v>50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0.022727272727272728</v>
      </c>
      <c r="AJ131" s="173"/>
      <c r="AK131" s="160">
        <f>SUM(G132:AG132)</f>
        <v>0.5</v>
      </c>
      <c r="AL131" s="161"/>
      <c r="AM131" s="317">
        <f>IF(AK131=0,0,CJ117)</f>
        <v>7.8</v>
      </c>
      <c r="AN131" s="315">
        <f>AK131*AM131</f>
        <v>3.9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/>
      <c r="H132" s="47">
        <f aca="true" t="shared" si="158" ref="H132:N132">IF(H131=0,"",завтракл*H131/1000)</f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/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/>
      <c r="H134" s="49">
        <f aca="true" t="shared" si="161" ref="H134:N134">IF(H133=0,"",завтракл*H133/1000)</f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/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/>
      <c r="H136" s="47">
        <f aca="true" t="shared" si="164" ref="H136:N136">IF(H135=0,"",завтракл*H135/1000)</f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/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</v>
      </c>
      <c r="AJ137" s="173"/>
      <c r="AK137" s="160">
        <f>SUM(G138:AG138)</f>
        <v>0</v>
      </c>
      <c r="AL137" s="161"/>
      <c r="AM137" s="317">
        <f>IF(AK137=0,0,CO117)</f>
        <v>0</v>
      </c>
      <c r="AN137" s="315">
        <f>AK137*AM137</f>
        <v>0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/>
      <c r="H138" s="49">
        <f aca="true" t="shared" si="167" ref="H138:N138">IF(H137=0,"",завтракл*H137/1000)</f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/>
      <c r="H140" s="47">
        <f aca="true" t="shared" si="170" ref="H140:N140">IF(H139=0,"",завтракл*H139/1000)</f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/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0.0009090909090909091</v>
      </c>
      <c r="AJ141" s="173"/>
      <c r="AK141" s="160">
        <f>SUM(G142:AG142)</f>
        <v>0.02</v>
      </c>
      <c r="AL141" s="161"/>
      <c r="AM141" s="317">
        <f>IF(AK141=0,0,CM117)</f>
        <v>52.8</v>
      </c>
      <c r="AN141" s="315">
        <f>AK141*AM141</f>
        <v>1.056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/>
      <c r="H142" s="49">
        <f aca="true" t="shared" si="173" ref="H142:N142">IF(H141=0,"",завтракл*H141/1000)</f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  <v>0.02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/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/>
      <c r="H144" s="47">
        <f aca="true" t="shared" si="176" ref="H144:N144">IF(H143=0,"",завтракл*H143/1000)</f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/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0.045454545454545456</v>
      </c>
      <c r="AJ145" s="173"/>
      <c r="AK145" s="160">
        <f>SUM(G146:AG146)</f>
        <v>1</v>
      </c>
      <c r="AL145" s="161"/>
      <c r="AM145" s="317">
        <f>IF(AK145=0,0,CP117)</f>
        <v>56.4</v>
      </c>
      <c r="AN145" s="315">
        <f>AK145*AM145</f>
        <v>56.4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/>
      <c r="H146" s="45">
        <f aca="true" t="shared" si="179" ref="H146:N146">IF(H145=0,"",завтракл*H145/1000)</f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1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/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/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0.24545454545454548</v>
      </c>
      <c r="AJ147" s="173"/>
      <c r="AK147" s="160">
        <f>SUM(G148:AG148)</f>
        <v>5.4</v>
      </c>
      <c r="AL147" s="161"/>
      <c r="AM147" s="317">
        <f>IF(AK147=0,0,CQ117)</f>
        <v>13.8</v>
      </c>
      <c r="AN147" s="315">
        <f>AK147*AM147</f>
        <v>74.52000000000001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/>
      <c r="H148" s="47">
        <f aca="true" t="shared" si="182" ref="H148:N148">IF(H147=0,"",завтракл*H147/1000)</f>
      </c>
      <c r="I148" s="46">
        <f t="shared" si="182"/>
      </c>
      <c r="J148" s="47">
        <f t="shared" si="182"/>
      </c>
      <c r="K148" s="46">
        <f t="shared" si="182"/>
        <v>3.4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/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/>
      <c r="H150" s="45">
        <f aca="true" t="shared" si="185" ref="H150:N150">IF(H149=0,"",завтракл*H149/1000)</f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/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/>
      <c r="H152" s="46">
        <f aca="true" t="shared" si="188" ref="H152:N152">IF(H151=0,"",завтракл*H151/1000)</f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/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/>
      <c r="H154" s="47">
        <f aca="true" t="shared" si="191" ref="H154:N154">IF(H153=0,"",завтракл*H153/1000)</f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/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/>
      <c r="H156" s="46">
        <f aca="true" t="shared" si="194" ref="H156:N156">IF(H155=0,"",завтракл*H155/1000)</f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/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/>
      <c r="H158" s="49">
        <f aca="true" t="shared" si="197" ref="H158:N158">IF(H157=0,"",завтракл*H157/1000)</f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/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/>
      <c r="H160" s="47">
        <f aca="true" t="shared" si="200" ref="H160:N160">IF(H159=0,"",завтракл*H159/1000)</f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/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1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0.0015454545454545456</v>
      </c>
      <c r="AJ161" s="173"/>
      <c r="AK161" s="160">
        <f>SUM(G162:AG162)</f>
        <v>0.034</v>
      </c>
      <c r="AL161" s="161"/>
      <c r="AM161" s="317">
        <f>IF(AK161=0,0,CX117)</f>
        <v>452</v>
      </c>
      <c r="AN161" s="315">
        <f>AK161*AM161</f>
        <v>15.368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/>
      <c r="H162" s="49">
        <f aca="true" t="shared" si="203" ref="H162:N162">IF(H161=0,"",завтракл*H161/1000)</f>
      </c>
      <c r="I162" s="45">
        <f t="shared" si="203"/>
      </c>
      <c r="J162" s="49">
        <f t="shared" si="203"/>
        <v>0.034</v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/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0.22</v>
      </c>
      <c r="AL163" s="161"/>
      <c r="AM163" s="317">
        <f>IF(AK163=0,0,CY117)</f>
        <v>10.24</v>
      </c>
      <c r="AN163" s="315">
        <f>AK163*AM163</f>
        <v>2.2528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/>
      <c r="H164" s="47">
        <f aca="true" t="shared" si="206" ref="H164:N164">IF(H163=0,"",завтракл*H163/1000)</f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/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/>
      <c r="H166" s="49">
        <f aca="true" t="shared" si="209" ref="H166:N166">IF(H165=0,"",завтракл*H165/1000)</f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/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/>
      <c r="H168" s="52">
        <f aca="true" t="shared" si="212" ref="H168:N168">IF(H167=0,"",завтракл*H167/1000)</f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/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/>
      <c r="H170" s="47">
        <f aca="true" t="shared" si="215" ref="H170:N170">IF(H169=0,"",завтракл*H169/1000)</f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/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/>
      <c r="H172" s="49">
        <f aca="true" t="shared" si="218" ref="H172:N172">IF(H171=0,"",завтракл*H171/1000)</f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/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/>
      <c r="H174" s="47">
        <f aca="true" t="shared" si="221" ref="H174:N174">IF(H173=0,"",завтракл*H173/1000)</f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/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/>
      <c r="H176" s="47">
        <f aca="true" t="shared" si="224" ref="H176:N176">IF(H175=0,"",завтракл*H175/1000)</f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/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/>
      <c r="H178" s="47">
        <f aca="true" t="shared" si="227" ref="H178:N178">IF(H177=0,"",завтракл*H177/1000)</f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/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/>
      <c r="H180" s="45">
        <f aca="true" t="shared" si="230" ref="H180:N180">IF(H179=0,"",завтракл*H179/1000)</f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1142.59778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2021-05-26T07:15:50Z</cp:lastPrinted>
  <dcterms:created xsi:type="dcterms:W3CDTF">1996-10-08T23:32:33Z</dcterms:created>
  <dcterms:modified xsi:type="dcterms:W3CDTF">2021-05-27T05:10:27Z</dcterms:modified>
  <cp:category/>
  <cp:version/>
  <cp:contentType/>
  <cp:contentStatus/>
</cp:coreProperties>
</file>